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User\Desktop\Veselība-2018\"/>
    </mc:Choice>
  </mc:AlternateContent>
  <bookViews>
    <workbookView xWindow="0" yWindow="0" windowWidth="28800" windowHeight="12210"/>
  </bookViews>
  <sheets>
    <sheet name="Lap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K4" i="1" l="1"/>
  <c r="J4" i="1"/>
  <c r="I4" i="1"/>
  <c r="H4" i="1"/>
  <c r="K7" i="1"/>
  <c r="K6" i="1"/>
  <c r="J7" i="1"/>
  <c r="J6" i="1"/>
  <c r="I6" i="1"/>
  <c r="H7" i="1"/>
  <c r="H6" i="1"/>
  <c r="K5" i="1"/>
  <c r="J5" i="1"/>
  <c r="I5" i="1"/>
  <c r="H5" i="1"/>
  <c r="K8" i="1" l="1"/>
  <c r="H8" i="1"/>
  <c r="J8" i="1"/>
  <c r="I8" i="1"/>
</calcChain>
</file>

<file path=xl/sharedStrings.xml><?xml version="1.0" encoding="utf-8"?>
<sst xmlns="http://schemas.openxmlformats.org/spreadsheetml/2006/main" count="44" uniqueCount="37">
  <si>
    <t>tiek noteikts balstoties šādiem vērtēšanas kritērijiem un to īpatsvariem</t>
  </si>
  <si>
    <t>Kritērijs</t>
  </si>
  <si>
    <t>Kritēriju aprēķinu formulas</t>
  </si>
  <si>
    <t>Komisijas priekšsēdētājs:</t>
  </si>
  <si>
    <t>/A.Šakals/</t>
  </si>
  <si>
    <t>Komisijas locekļi:</t>
  </si>
  <si>
    <t>/A.Veiss/</t>
  </si>
  <si>
    <t>/D.Tapiņa/</t>
  </si>
  <si>
    <t>/I.Vaiteika/</t>
  </si>
  <si>
    <t>Saimnieciski izdevīgākais piedāvājums iepirkumā</t>
  </si>
  <si>
    <t>K1</t>
  </si>
  <si>
    <t>K2</t>
  </si>
  <si>
    <t>K3</t>
  </si>
  <si>
    <t>K4</t>
  </si>
  <si>
    <t>"Compensa Life Vienna Insurance Group SE Latvijas filiāle"</t>
  </si>
  <si>
    <t>Pamatprogrammas limitu paaugstinājums</t>
  </si>
  <si>
    <t>Pamatprogrammas kvalitāte un uzlabojumi</t>
  </si>
  <si>
    <t>Pamatprogrammas papildinājumi:
-Obligātās veselības pārbaudes
-Ambulatorās rehabilitācijas</t>
  </si>
  <si>
    <t>AAS "BTA Baltic Insurance Company"</t>
  </si>
  <si>
    <t>AAS "Balta"</t>
  </si>
  <si>
    <t>"ERGO Life Insurance SE Latvijas filiāle"</t>
  </si>
  <si>
    <t xml:space="preserve">Kopā iegūtais punktu skaits </t>
  </si>
  <si>
    <t>K2 (AMB) = 300,00
K2 (STAC) = 300,00</t>
  </si>
  <si>
    <t>K2 (AMB) = 360,00
K2 (STAC) = 300,00</t>
  </si>
  <si>
    <t xml:space="preserve">OVP = 20,00
AR = 6,00 </t>
  </si>
  <si>
    <t>AK = 28,00
DI 4.3.1. = 57,00
DI 4.3.2. = 57,00
DI 4.3.3. = 71,00
DI 4.3.4. = 85,00
DI 4.3.5. = 142,00
M = 28,00</t>
  </si>
  <si>
    <t>AK = 100% līgumiestādēs; 36,00 nelīgumiestādēs
DI 4.3.1. = 100% līgumiestādēs; 57,00 nelīgumiestādēs
DI 4.3.2. = 100% līgumiestādēs; 57,00 nelīgumiestādēs
DI 4.3.3. = 100% līgumiestādēs; 71,00 nelīgumiestādēs
DI 4.3.4. = 100% līgumiestādēs; 85,00 nelīgumiestādēs
DI 4.3.5. = 100% līgumiestādēs; 142,00 nelīgumiestādēs
M = 100% līgumiestādēs; 28,00 nelīgumiestādēs</t>
  </si>
  <si>
    <t>AK = 100% līgumiestādēs; 32,00 nelīgumiestādēs
DI 4.3.1. = 100% līgumiestādēs; 57,00 nelīgumiestādēs
DI 4.3.2. = 100% līgumiestādēs; 57,00 nelīgumiestādēs
DI 4.3.3. = 100% līgumiestādēs; 71,00 nelīgumiestādēs
DI 4.3.4. = 100% līgumiestādēs; 85,00 nelīgumiestādēs
DI 4.3.5. = 100% līgumiestādēs; 142,00 nelīgumiestādēs
M = 100% līgumiestādēs; 28,00 nelīgumiestādēs</t>
  </si>
  <si>
    <t>OVP = 100% līgumiestādēs, 30,00 nelīgumiestādēs
AR = 6,00</t>
  </si>
  <si>
    <t>Pamatprogrammas prēmija (EUR)</t>
  </si>
  <si>
    <r>
      <rPr>
        <b/>
        <sz val="10"/>
        <color theme="1"/>
        <rFont val="Arial"/>
        <family val="2"/>
        <charset val="186"/>
      </rPr>
      <t>Kritērijs K1=25* (x / y)</t>
    </r>
    <r>
      <rPr>
        <sz val="10"/>
        <color theme="1"/>
        <rFont val="Arial"/>
        <family val="2"/>
        <charset val="186"/>
      </rPr>
      <t>, kur
25 – maksimāli iespējamais punktu skaits;
x – vislētākā piedāvājuma cena;
y – piedāvājuma cena, kuram aprēķina punktus;
K1- attiecīgā piedāvājuma iegūtie punkti</t>
    </r>
  </si>
  <si>
    <r>
      <rPr>
        <b/>
        <sz val="10"/>
        <color theme="1"/>
        <rFont val="Arial"/>
        <family val="2"/>
        <charset val="186"/>
      </rPr>
      <t>Kritērijs K2=K2 (AMB) + K2 (STAC)</t>
    </r>
    <r>
      <rPr>
        <sz val="10"/>
        <color theme="1"/>
        <rFont val="Arial"/>
        <family val="2"/>
        <charset val="186"/>
      </rPr>
      <t>, kur
K2 (AMB) - par apdrošinājuma summas (atlīdzību limita) ambulatoro maksas pakalpojumu saņemšanai limita palielinājumu par 50 (piecdesmit) euro tiek piešķirti 7.5 (septiņi komats pieci) punkti. Maksimālais punktu skaits ir 15 (piecpadsmit) punkti. Par tehniskā specifikācijā noteikto minimālo apdrošināšanas summu, 200 (divi simti) euro, tiek piešķirti 3 (trīs) punkti.
K2 (STAC) – par apdrošinājuma summas (atlīdzību limits) stacionārās maksas palīdzības saņemšanai vienam stacionēšanās gadījumam limita palielinājumu par 50 (piecdesmit) euro tiek piešķirti 5 (pieci) punkti. Maksimālais punktu skaits ir 10 (desmit) punkti. Par tehniskā specifikācijā noteikto minimālo apdrošināšanas summu, 200 (divi simti) euro, tiek piešķirti 3 (trīs) punkti</t>
    </r>
  </si>
  <si>
    <r>
      <rPr>
        <b/>
        <sz val="10"/>
        <color theme="1"/>
        <rFont val="Arial"/>
        <family val="2"/>
        <charset val="186"/>
      </rPr>
      <t>K4 = OVP+ AR</t>
    </r>
    <r>
      <rPr>
        <sz val="10"/>
        <color theme="1"/>
        <rFont val="Arial"/>
        <family val="2"/>
        <charset val="186"/>
      </rPr>
      <t xml:space="preserve">, kur
OVP - punkti tiek piešķirti, ja obligātās veselības pārbaudes  tiek iekļauta Pamatprogrammā.  Par katriem 10 (desmit) euro tiek piešķirti 5 (pieci) punkti. Maksimālais punktu skaits 10 (desmit);
AR - punkti tiek piešķirti, ja ambulatorā rehabilitācija tiek iekļauta Pamatprogrammā. Par katriem 3 (trīs) euro ārstnieciskās masāžas 1 reizei  tiek piešķirti 5 (pieci) punkti. Maksimālais punktu skaits 10 (desmit) punkti </t>
    </r>
  </si>
  <si>
    <r>
      <rPr>
        <b/>
        <sz val="16"/>
        <color theme="1"/>
        <rFont val="Arial"/>
        <family val="2"/>
        <charset val="186"/>
      </rPr>
      <t>**</t>
    </r>
    <r>
      <rPr>
        <b/>
        <sz val="12"/>
        <color theme="1"/>
        <rFont val="Arial"/>
        <family val="2"/>
        <charset val="186"/>
      </rPr>
      <t xml:space="preserve"> </t>
    </r>
    <r>
      <rPr>
        <sz val="10"/>
        <color theme="1"/>
        <rFont val="Arial"/>
        <family val="2"/>
        <charset val="186"/>
      </rPr>
      <t>AK -</t>
    </r>
    <r>
      <rPr>
        <b/>
        <sz val="12"/>
        <color theme="1"/>
        <rFont val="Arial"/>
        <family val="2"/>
        <charset val="186"/>
      </rPr>
      <t xml:space="preserve"> </t>
    </r>
    <r>
      <rPr>
        <sz val="10"/>
        <color theme="1"/>
        <rFont val="Arial"/>
        <family val="2"/>
        <charset val="186"/>
      </rPr>
      <t>par katru pamatprogrammas tehniskajā specifikācijā noteiktā maksas ārstu speciālistu konsultācijas un mājas vizītes (pielikumā Nr.2 punktā 4.1. minētie) limita palielinājumu par 4 (četri) euro tiek piešķirti 2 (divi) punkti. Maksimālais punktu skaits ir 6 (seši) punkti. Maksimālo punktu skaitu saņem arī piedāvājums, kurš paredz apmaksāt šos pakalpojumus 100 (viens simts) % apmērā;
DI 4.3.1. - par katru pamatprogrammas tehniskajā specifikācijā noteiktā diagnostisko izmeklējumu (pielikumā Nr.2 punktā 4.3.1. minētie) limita palielinājumu par 10 (desmit)  euro tiek piešķirts 2 (divi) punkti. Maksimālais punktu skaits ir 6 (seši) punkti. Maksimālo punktu skaitu saņem arī piedāvājums, kurš paredz apmaksāt šos pakalpojumus 100 (viens simts) % apmērā;
DI 4.3.2. -  par katru pamatprogrammas tehniskajā specifikācijā noteiktā diagnostisko izmeklējumu (pielikumā Nr.2 punktā 4.3.2. minētie) limita palielinājumu par 10 (desmit) euro tiek piešķirts 2 (divi) punkti. Maksimālais punktu skaits ir 4 (četri) punkti. Maksimālo punktu skaitu saņem arī piedāvājums, kurš paredz apmaksāt šos pakalpojumus 100 (viens simts) % apmērā;
DI 4.3.3. - par katru pamatprogrammas tehniskajā specifikācijā noteiktā diagnostisko izmeklējumu (pielikumā Nr.2 punktā 4.3.3. minētie) limita palielinājumu par 10(desmit) euro tiek piešķirts 2 (divi) punkti. Maksimālais punktu skaits ir 6 (seši) punkti. Maksimālo punktu skaitu saņem arī piedāvājums, kurš paredz apmaksāt šos pakalpojumus 100 (viens simts) % apmērā;
DI 4.3.4. par katru pamatprogrammas tehniskajā specifikācijā noteiktā diagnostisko izmeklējumu (pielikumā Nr.2 punktā 4.3.4. minētie) limita palielinājumu par 10 (desmit) euro tiek piešķirts 1 (viens) punkts. Maksimālais punktu skaits ir 2 (divi) punkti. Maksimālo punktu skaitu saņem arī piedāvājums, kurš paredz apmaksāt šos pakalpojumus 100(viens simts) % apmērā;
DI 4.3.5. par katru pamatprogrammas tehniskajā specifikācijā noteiktā diagnostisko izmeklējumu (pielikumā Nr.2 punktā 4.3.5. minētie) (DI 4.3.5.) limita palielinājumu par 15 (piecpadsmit) euro tiek piešķirts 1 (viens) punkts. Maksimālais punktu skaits ir 4 (četri) punkti. Maksimālo punktu skaitu saņem arī piedāvājums, kurš paredz apmaksāt šos pakalpojumus 100 (viens simts) % apmērā;
M - par katru pamatprogrammas tehniskajā specifikācijā noteiktā ārstnieciskās manipulācijas (pielikumā Nr.2 punktā 4.4. minētie) limita palielinājumu par 4 (četriem) euro tiek piešķirts 1 (viens) punkts. Maksimālais punktu skaits ir 2 (divi) punkti. Maksimālo punktu skaitu saņem arī piedāvājums, kurš paredz apmaksāt šos pakalpojumus 100 (viens simts) % apmērā.</t>
    </r>
    <r>
      <rPr>
        <b/>
        <sz val="12"/>
        <color theme="1"/>
        <rFont val="Arial"/>
        <family val="2"/>
        <charset val="186"/>
      </rPr>
      <t xml:space="preserve">
</t>
    </r>
  </si>
  <si>
    <r>
      <t>Kritērijs K3 = (AK) + (DI 4.3.1.) + (DI 4.3.2.) + (DI 4.3.3.) + (DI 4.3.4.) + (DI 4.3.5.) + (M)</t>
    </r>
    <r>
      <rPr>
        <sz val="10"/>
        <color theme="1"/>
        <rFont val="Arial"/>
        <family val="2"/>
        <charset val="186"/>
      </rPr>
      <t xml:space="preserve">, kur
</t>
    </r>
    <r>
      <rPr>
        <b/>
        <sz val="16"/>
        <color theme="1"/>
        <rFont val="Arial"/>
        <family val="2"/>
        <charset val="186"/>
      </rPr>
      <t>**</t>
    </r>
    <r>
      <rPr>
        <sz val="10"/>
        <color theme="1"/>
        <rFont val="Arial"/>
        <family val="2"/>
        <charset val="186"/>
      </rPr>
      <t xml:space="preserve"> - skatīt informāciju zem tabulas</t>
    </r>
  </si>
  <si>
    <r>
      <rPr>
        <sz val="10"/>
        <rFont val="Arial"/>
        <family val="2"/>
        <charset val="186"/>
      </rPr>
      <t>AK = 36,00 (ģim.ārsti); 32,00 (speciālisti)</t>
    </r>
    <r>
      <rPr>
        <sz val="10"/>
        <color rgb="FFFF0000"/>
        <rFont val="Arial"/>
        <family val="2"/>
        <charset val="186"/>
      </rPr>
      <t xml:space="preserve">
</t>
    </r>
    <r>
      <rPr>
        <sz val="10"/>
        <rFont val="Arial"/>
        <family val="2"/>
        <charset val="186"/>
      </rPr>
      <t>DI 4.3.1. = 37,00
DI 4.3.2. = 37,00
DI 4.3.3. = 71,00
DI 4.3.4. = 85,00
DI 4.3.5. = 100,00
M = 28,00</t>
    </r>
  </si>
  <si>
    <r>
      <t>OVP = 100%</t>
    </r>
    <r>
      <rPr>
        <sz val="10"/>
        <color rgb="FFFF0000"/>
        <rFont val="Arial"/>
        <family val="2"/>
        <charset val="186"/>
      </rPr>
      <t xml:space="preserve"> </t>
    </r>
    <r>
      <rPr>
        <sz val="10"/>
        <rFont val="Arial"/>
        <family val="2"/>
        <charset val="186"/>
      </rPr>
      <t xml:space="preserve">
AR = 6,00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</si>
</sst>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186"/>
      <scheme val="minor"/>
    </font>
    <font>
      <b/>
      <sz val="11"/>
      <color rgb="FFFA7D00"/>
      <name val="Calibri"/>
      <family val="2"/>
      <charset val="186"/>
      <scheme val="minor"/>
    </font>
    <font>
      <b/>
      <sz val="12"/>
      <color theme="1"/>
      <name val="Arial"/>
      <family val="2"/>
      <charset val="186"/>
    </font>
    <font>
      <sz val="12"/>
      <color theme="1"/>
      <name val="Arial"/>
      <family val="2"/>
      <charset val="186"/>
    </font>
    <font>
      <sz val="12"/>
      <color theme="1"/>
      <name val="Calibri"/>
      <family val="2"/>
      <charset val="186"/>
      <scheme val="minor"/>
    </font>
    <font>
      <sz val="10"/>
      <color theme="1"/>
      <name val="Arial"/>
      <family val="2"/>
      <charset val="186"/>
    </font>
    <font>
      <b/>
      <sz val="10"/>
      <color theme="1"/>
      <name val="Arial"/>
      <family val="2"/>
      <charset val="186"/>
    </font>
    <font>
      <b/>
      <sz val="11"/>
      <color theme="1"/>
      <name val="Arial"/>
      <family val="2"/>
      <charset val="186"/>
    </font>
    <font>
      <sz val="10"/>
      <color rgb="FFFF0000"/>
      <name val="Arial"/>
      <family val="2"/>
      <charset val="186"/>
    </font>
    <font>
      <sz val="10"/>
      <name val="Arial"/>
      <family val="2"/>
      <charset val="186"/>
    </font>
    <font>
      <sz val="11"/>
      <color theme="1"/>
      <name val="Arial"/>
      <family val="2"/>
      <charset val="186"/>
    </font>
    <font>
      <b/>
      <sz val="16"/>
      <color theme="1"/>
      <name val="Arial"/>
      <family val="2"/>
      <charset val="186"/>
    </font>
  </fonts>
  <fills count="4">
    <fill>
      <patternFill patternType="none"/>
    </fill>
    <fill>
      <patternFill patternType="gray125"/>
    </fill>
    <fill>
      <patternFill patternType="solid">
        <fgColor rgb="FFF2F2F2"/>
      </patternFill>
    </fill>
    <fill>
      <patternFill patternType="solid">
        <fgColor theme="0"/>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1" applyNumberFormat="0" applyAlignment="0" applyProtection="0"/>
  </cellStyleXfs>
  <cellXfs count="37">
    <xf numFmtId="0" fontId="0" fillId="0" borderId="0" xfId="0"/>
    <xf numFmtId="0" fontId="2" fillId="0" borderId="0" xfId="0" applyFont="1"/>
    <xf numFmtId="0" fontId="3" fillId="0" borderId="0" xfId="0" applyFont="1"/>
    <xf numFmtId="0" fontId="4" fillId="0" borderId="0" xfId="0" applyFont="1" applyBorder="1"/>
    <xf numFmtId="0" fontId="4" fillId="0" borderId="0" xfId="0" applyFont="1"/>
    <xf numFmtId="0" fontId="5" fillId="0" borderId="0" xfId="0" applyFont="1"/>
    <xf numFmtId="0" fontId="0" fillId="0" borderId="0" xfId="0" applyBorder="1"/>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vertical="center" wrapText="1"/>
    </xf>
    <xf numFmtId="0" fontId="6" fillId="0" borderId="0" xfId="0" applyFont="1"/>
    <xf numFmtId="0" fontId="5" fillId="0" borderId="0" xfId="0" applyFont="1" applyBorder="1"/>
    <xf numFmtId="0" fontId="5" fillId="0" borderId="2" xfId="0" applyFont="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xf>
    <xf numFmtId="2" fontId="5" fillId="0" borderId="2" xfId="0" applyNumberFormat="1" applyFont="1" applyBorder="1" applyAlignment="1">
      <alignment horizontal="center" vertical="center"/>
    </xf>
    <xf numFmtId="2" fontId="6" fillId="0" borderId="2" xfId="0" applyNumberFormat="1" applyFont="1" applyBorder="1" applyAlignment="1">
      <alignment horizontal="center" vertical="center"/>
    </xf>
    <xf numFmtId="2" fontId="6" fillId="3" borderId="2"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0" xfId="1" applyFill="1" applyBorder="1"/>
    <xf numFmtId="0" fontId="7" fillId="0" borderId="0" xfId="0" applyFont="1" applyFill="1" applyBorder="1" applyAlignment="1">
      <alignment horizontal="right" vertical="center"/>
    </xf>
    <xf numFmtId="0" fontId="6" fillId="0" borderId="2" xfId="0" applyFont="1" applyBorder="1" applyAlignment="1">
      <alignment horizontal="center" vertical="center" wrapText="1"/>
    </xf>
    <xf numFmtId="2" fontId="6" fillId="0" borderId="0" xfId="0" applyNumberFormat="1" applyFont="1" applyBorder="1" applyAlignment="1">
      <alignment horizontal="center" vertical="center"/>
    </xf>
    <xf numFmtId="2" fontId="6" fillId="3" borderId="0" xfId="0" applyNumberFormat="1" applyFont="1" applyFill="1" applyBorder="1" applyAlignment="1">
      <alignment horizontal="center" vertical="center"/>
    </xf>
    <xf numFmtId="0" fontId="7" fillId="0" borderId="2" xfId="0" applyFont="1" applyBorder="1" applyAlignment="1">
      <alignment vertical="center"/>
    </xf>
    <xf numFmtId="0" fontId="10" fillId="0" borderId="2" xfId="0" applyFont="1" applyBorder="1" applyAlignment="1">
      <alignment horizontal="center" vertical="center" wrapText="1"/>
    </xf>
    <xf numFmtId="0" fontId="3" fillId="0" borderId="0" xfId="0" applyFont="1" applyFill="1" applyBorder="1"/>
    <xf numFmtId="0" fontId="3" fillId="0" borderId="0" xfId="0" applyFont="1" applyBorder="1" applyAlignment="1">
      <alignment vertical="top" wrapText="1"/>
    </xf>
    <xf numFmtId="9" fontId="3" fillId="0" borderId="0" xfId="0" applyNumberFormat="1" applyFont="1" applyBorder="1" applyAlignment="1">
      <alignment horizontal="left" wrapText="1"/>
    </xf>
    <xf numFmtId="0" fontId="3" fillId="0" borderId="0" xfId="0" applyFont="1" applyFill="1" applyBorder="1" applyAlignment="1">
      <alignment wrapText="1"/>
    </xf>
    <xf numFmtId="0" fontId="3" fillId="0" borderId="0" xfId="0" applyFont="1" applyAlignment="1">
      <alignment horizontal="left"/>
    </xf>
    <xf numFmtId="0" fontId="3" fillId="0" borderId="0" xfId="0" applyFont="1" applyFill="1" applyBorder="1" applyAlignment="1"/>
    <xf numFmtId="2" fontId="9" fillId="0" borderId="2"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 fillId="0" borderId="0" xfId="0" applyFont="1" applyAlignment="1">
      <alignment horizontal="left" vertical="top" wrapText="1"/>
    </xf>
  </cellXfs>
  <cellStyles count="2">
    <cellStyle name="Aprēķināšana" xfId="1" builtinId="22"/>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zoomScale="86" zoomScaleNormal="86" workbookViewId="0">
      <selection activeCell="G5" sqref="G5"/>
    </sheetView>
  </sheetViews>
  <sheetFormatPr defaultRowHeight="15" x14ac:dyDescent="0.25"/>
  <cols>
    <col min="1" max="1" width="3.7109375" customWidth="1"/>
    <col min="2" max="2" width="20" customWidth="1"/>
    <col min="3" max="6" width="21.85546875" customWidth="1"/>
    <col min="7" max="7" width="38.28515625" customWidth="1"/>
    <col min="8" max="11" width="14.7109375" customWidth="1"/>
    <col min="13" max="13" width="12.85546875" customWidth="1"/>
    <col min="14" max="14" width="10.28515625" customWidth="1"/>
  </cols>
  <sheetData>
    <row r="1" spans="1:14" s="4" customFormat="1" ht="15.75" x14ac:dyDescent="0.25">
      <c r="A1" s="1" t="s">
        <v>9</v>
      </c>
      <c r="B1" s="2"/>
      <c r="C1" s="2"/>
      <c r="D1" s="2"/>
      <c r="E1" s="2"/>
      <c r="F1" s="2"/>
      <c r="G1" s="2"/>
      <c r="H1" s="2"/>
      <c r="I1" s="2"/>
      <c r="J1" s="2"/>
      <c r="K1" s="2"/>
      <c r="L1" s="2"/>
      <c r="M1" s="3"/>
      <c r="N1" s="3"/>
    </row>
    <row r="2" spans="1:14" x14ac:dyDescent="0.25">
      <c r="A2" s="5" t="s">
        <v>0</v>
      </c>
      <c r="B2" s="5"/>
      <c r="C2" s="5"/>
      <c r="D2" s="5"/>
      <c r="E2" s="5"/>
      <c r="F2" s="5"/>
      <c r="G2" s="5"/>
      <c r="H2" s="5"/>
      <c r="I2" s="5"/>
      <c r="J2" s="5"/>
      <c r="K2" s="5"/>
      <c r="L2" s="6"/>
      <c r="M2" s="6"/>
    </row>
    <row r="3" spans="1:14" ht="71.25" x14ac:dyDescent="0.25">
      <c r="A3" s="34" t="s">
        <v>1</v>
      </c>
      <c r="B3" s="35"/>
      <c r="C3" s="26" t="s">
        <v>14</v>
      </c>
      <c r="D3" s="26" t="s">
        <v>18</v>
      </c>
      <c r="E3" s="26" t="s">
        <v>19</v>
      </c>
      <c r="F3" s="26" t="s">
        <v>20</v>
      </c>
      <c r="G3" s="26" t="s">
        <v>2</v>
      </c>
      <c r="H3" s="26" t="s">
        <v>14</v>
      </c>
      <c r="I3" s="26" t="s">
        <v>18</v>
      </c>
      <c r="J3" s="26" t="s">
        <v>19</v>
      </c>
      <c r="K3" s="26" t="s">
        <v>20</v>
      </c>
      <c r="L3" s="6"/>
    </row>
    <row r="4" spans="1:14" ht="84" customHeight="1" x14ac:dyDescent="0.25">
      <c r="A4" s="25" t="s">
        <v>10</v>
      </c>
      <c r="B4" s="9" t="s">
        <v>29</v>
      </c>
      <c r="C4" s="13">
        <v>199</v>
      </c>
      <c r="D4" s="14">
        <v>188.6</v>
      </c>
      <c r="E4" s="14">
        <v>213</v>
      </c>
      <c r="F4" s="8">
        <v>212.28</v>
      </c>
      <c r="G4" s="12" t="s">
        <v>30</v>
      </c>
      <c r="H4" s="15">
        <f>25*(D4/C4)</f>
        <v>23.693467336683415</v>
      </c>
      <c r="I4" s="15">
        <f>25*(D4/D4)</f>
        <v>25</v>
      </c>
      <c r="J4" s="14">
        <f>25*(D4/E4)</f>
        <v>22.136150234741784</v>
      </c>
      <c r="K4" s="14">
        <f>25*(D4/F4)</f>
        <v>22.211230450348594</v>
      </c>
      <c r="L4" s="6"/>
    </row>
    <row r="5" spans="1:14" ht="274.5" customHeight="1" x14ac:dyDescent="0.25">
      <c r="A5" s="25" t="s">
        <v>11</v>
      </c>
      <c r="B5" s="9" t="s">
        <v>15</v>
      </c>
      <c r="C5" s="13" t="s">
        <v>22</v>
      </c>
      <c r="D5" s="13" t="s">
        <v>22</v>
      </c>
      <c r="E5" s="13" t="s">
        <v>22</v>
      </c>
      <c r="F5" s="13" t="s">
        <v>23</v>
      </c>
      <c r="G5" s="12" t="s">
        <v>31</v>
      </c>
      <c r="H5" s="15">
        <f>15+10</f>
        <v>25</v>
      </c>
      <c r="I5" s="15">
        <f>15+10</f>
        <v>25</v>
      </c>
      <c r="J5" s="14">
        <f>15+10</f>
        <v>25</v>
      </c>
      <c r="K5" s="14">
        <f>15+10</f>
        <v>25</v>
      </c>
      <c r="L5" s="6"/>
    </row>
    <row r="6" spans="1:14" ht="267.75" x14ac:dyDescent="0.25">
      <c r="A6" s="25" t="s">
        <v>12</v>
      </c>
      <c r="B6" s="9" t="s">
        <v>16</v>
      </c>
      <c r="C6" s="13" t="s">
        <v>26</v>
      </c>
      <c r="D6" s="18" t="s">
        <v>35</v>
      </c>
      <c r="E6" s="7" t="s">
        <v>25</v>
      </c>
      <c r="F6" s="7" t="s">
        <v>27</v>
      </c>
      <c r="G6" s="22" t="s">
        <v>34</v>
      </c>
      <c r="H6" s="15">
        <f>6+6+4+6+2+4+2</f>
        <v>30</v>
      </c>
      <c r="I6" s="15">
        <f>4+2+0+6+2+1+2</f>
        <v>17</v>
      </c>
      <c r="J6" s="14">
        <f>2+6+4+6+2+4+2</f>
        <v>26</v>
      </c>
      <c r="K6" s="14">
        <f>4+6+4+6+2+4+2</f>
        <v>28</v>
      </c>
      <c r="L6" s="6"/>
    </row>
    <row r="7" spans="1:14" ht="153" x14ac:dyDescent="0.25">
      <c r="A7" s="25" t="s">
        <v>13</v>
      </c>
      <c r="B7" s="9" t="s">
        <v>17</v>
      </c>
      <c r="C7" s="7" t="s">
        <v>24</v>
      </c>
      <c r="D7" s="19" t="s">
        <v>36</v>
      </c>
      <c r="E7" s="7" t="s">
        <v>24</v>
      </c>
      <c r="F7" s="7" t="s">
        <v>28</v>
      </c>
      <c r="G7" s="12" t="s">
        <v>32</v>
      </c>
      <c r="H7" s="15">
        <f>10+10</f>
        <v>20</v>
      </c>
      <c r="I7" s="33">
        <f>10+10</f>
        <v>20</v>
      </c>
      <c r="J7" s="14">
        <f>10+10</f>
        <v>20</v>
      </c>
      <c r="K7" s="14">
        <f>10+10</f>
        <v>20</v>
      </c>
      <c r="L7" s="6"/>
    </row>
    <row r="8" spans="1:14" ht="34.5" customHeight="1" x14ac:dyDescent="0.25">
      <c r="B8" s="10"/>
      <c r="C8" s="10"/>
      <c r="D8" s="20"/>
      <c r="E8" s="20"/>
      <c r="F8" s="20"/>
      <c r="G8" s="21" t="s">
        <v>21</v>
      </c>
      <c r="H8" s="16">
        <f>SUM(H4:H7)</f>
        <v>98.693467336683412</v>
      </c>
      <c r="I8" s="17">
        <f>SUM(I4:I7)</f>
        <v>87</v>
      </c>
      <c r="J8" s="16">
        <f>SUM(J4:J7)</f>
        <v>93.136150234741791</v>
      </c>
      <c r="K8" s="17">
        <f>SUM(K4:K7)</f>
        <v>95.211230450348594</v>
      </c>
      <c r="L8" s="6"/>
    </row>
    <row r="9" spans="1:14" ht="34.5" customHeight="1" x14ac:dyDescent="0.25">
      <c r="B9" s="10"/>
      <c r="C9" s="10"/>
      <c r="D9" s="20"/>
      <c r="E9" s="20"/>
      <c r="F9" s="20"/>
      <c r="G9" s="21"/>
      <c r="H9" s="23"/>
      <c r="I9" s="24"/>
      <c r="J9" s="23"/>
      <c r="K9" s="24"/>
      <c r="L9" s="6"/>
    </row>
    <row r="10" spans="1:14" ht="196.5" customHeight="1" x14ac:dyDescent="0.25">
      <c r="B10" s="36" t="s">
        <v>33</v>
      </c>
      <c r="C10" s="36"/>
      <c r="D10" s="36"/>
      <c r="E10" s="36"/>
      <c r="F10" s="36"/>
      <c r="G10" s="36"/>
      <c r="H10" s="36"/>
      <c r="I10" s="36"/>
      <c r="J10" s="36"/>
      <c r="K10" s="36"/>
      <c r="L10" s="6"/>
    </row>
    <row r="11" spans="1:14" ht="34.5" customHeight="1" x14ac:dyDescent="0.25">
      <c r="B11" s="10"/>
      <c r="C11" s="10"/>
      <c r="D11" s="20"/>
      <c r="E11" s="20"/>
      <c r="F11" s="20"/>
      <c r="G11" s="21"/>
      <c r="H11" s="23"/>
      <c r="I11" s="24"/>
      <c r="J11" s="23"/>
      <c r="K11" s="24"/>
      <c r="L11" s="6"/>
    </row>
    <row r="12" spans="1:14" ht="36" customHeight="1" x14ac:dyDescent="0.25">
      <c r="B12" s="27" t="s">
        <v>3</v>
      </c>
      <c r="C12" s="27"/>
      <c r="D12" s="28"/>
      <c r="E12" s="28"/>
      <c r="F12" s="28"/>
      <c r="G12" s="29" t="s">
        <v>4</v>
      </c>
      <c r="I12" s="5"/>
      <c r="J12" s="5"/>
      <c r="K12" s="11"/>
      <c r="L12" s="5"/>
      <c r="M12" s="6"/>
      <c r="N12" s="6"/>
    </row>
    <row r="13" spans="1:14" ht="36" customHeight="1" x14ac:dyDescent="0.25">
      <c r="B13" s="30" t="s">
        <v>5</v>
      </c>
      <c r="C13" s="30"/>
      <c r="D13" s="2"/>
      <c r="E13" s="2"/>
      <c r="F13" s="2"/>
      <c r="G13" s="31" t="s">
        <v>6</v>
      </c>
      <c r="I13" s="5"/>
      <c r="J13" s="5"/>
      <c r="K13" s="5"/>
      <c r="L13" s="5"/>
    </row>
    <row r="14" spans="1:14" ht="36" customHeight="1" x14ac:dyDescent="0.25">
      <c r="B14" s="32"/>
      <c r="C14" s="32"/>
      <c r="D14" s="2"/>
      <c r="E14" s="2"/>
      <c r="F14" s="2"/>
      <c r="G14" s="31" t="s">
        <v>7</v>
      </c>
      <c r="I14" s="5"/>
      <c r="J14" s="5"/>
      <c r="K14" s="5"/>
      <c r="L14" s="5"/>
    </row>
    <row r="15" spans="1:14" ht="36" customHeight="1" x14ac:dyDescent="0.25">
      <c r="B15" s="2"/>
      <c r="C15" s="2"/>
      <c r="D15" s="2"/>
      <c r="E15" s="2"/>
      <c r="F15" s="2"/>
      <c r="G15" s="31" t="s">
        <v>8</v>
      </c>
      <c r="I15" s="11"/>
      <c r="J15" s="11"/>
      <c r="K15" s="5"/>
      <c r="L15" s="11"/>
    </row>
    <row r="16" spans="1:14" ht="15.75" customHeight="1" x14ac:dyDescent="0.25">
      <c r="B16" s="5"/>
      <c r="C16" s="5"/>
      <c r="D16" s="5"/>
      <c r="E16" s="5"/>
      <c r="F16" s="5"/>
      <c r="G16" s="5"/>
      <c r="H16" s="5"/>
      <c r="I16" s="11"/>
      <c r="J16" s="5"/>
      <c r="K16" s="5"/>
      <c r="L16" s="5"/>
    </row>
    <row r="17" ht="22.5" customHeight="1" x14ac:dyDescent="0.25"/>
  </sheetData>
  <mergeCells count="2">
    <mergeCell ref="A3:B3"/>
    <mergeCell ref="B10:K10"/>
  </mergeCells>
  <pageMargins left="0.7" right="0.7" top="0.75" bottom="0.75" header="0.3" footer="0.3"/>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2018-02-02T11:17:23Z</cp:lastPrinted>
  <dcterms:created xsi:type="dcterms:W3CDTF">2018-02-02T08:37:26Z</dcterms:created>
  <dcterms:modified xsi:type="dcterms:W3CDTF">2018-02-12T15:32:59Z</dcterms:modified>
</cp:coreProperties>
</file>